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Лист1!$A$1:$E$81</definedName>
  </definedNames>
  <calcPr calcId="145621"/>
</workbook>
</file>

<file path=xl/calcChain.xml><?xml version="1.0" encoding="utf-8"?>
<calcChain xmlns="http://schemas.openxmlformats.org/spreadsheetml/2006/main">
  <c r="C34" i="1" l="1"/>
  <c r="C53" i="1"/>
  <c r="C46" i="1"/>
  <c r="C51" i="1"/>
  <c r="C50" i="1"/>
  <c r="C49" i="1"/>
  <c r="C42" i="1"/>
  <c r="C28" i="1"/>
  <c r="C25" i="1"/>
  <c r="C26" i="1"/>
  <c r="C63" i="1" l="1"/>
  <c r="C66" i="1" l="1"/>
  <c r="C19" i="1" l="1"/>
  <c r="C20" i="1" l="1"/>
  <c r="C36" i="1" l="1"/>
  <c r="C64" i="1" l="1"/>
  <c r="C76" i="1"/>
  <c r="C56" i="1"/>
  <c r="C23" i="1"/>
  <c r="C21" i="1"/>
  <c r="E55" i="1" l="1"/>
  <c r="D55" i="1"/>
  <c r="C55" i="1"/>
  <c r="C69" i="1" l="1"/>
  <c r="C54" i="1"/>
  <c r="C30" i="1"/>
  <c r="C27" i="1" l="1"/>
  <c r="E35" i="1" l="1"/>
  <c r="D35" i="1"/>
  <c r="C35" i="1"/>
  <c r="E37" i="1"/>
  <c r="D37" i="1"/>
  <c r="C37" i="1"/>
  <c r="E38" i="1"/>
  <c r="D38" i="1"/>
  <c r="C38" i="1"/>
  <c r="E41" i="1"/>
  <c r="D41" i="1"/>
  <c r="C41" i="1"/>
  <c r="C59" i="1" l="1"/>
  <c r="C14" i="1"/>
  <c r="E13" i="1" l="1"/>
  <c r="D13" i="1"/>
  <c r="E63" i="1" l="1"/>
  <c r="E62" i="1" s="1"/>
  <c r="E61" i="1" s="1"/>
  <c r="D63" i="1"/>
  <c r="D62" i="1" s="1"/>
  <c r="D61" i="1" s="1"/>
  <c r="C18" i="1" l="1"/>
  <c r="C13" i="1" s="1"/>
  <c r="C12" i="1" l="1"/>
  <c r="D43" i="1" l="1"/>
  <c r="E43" i="1"/>
  <c r="C43" i="1"/>
  <c r="D47" i="1"/>
  <c r="E47" i="1"/>
  <c r="C47" i="1"/>
  <c r="C11" i="1" l="1"/>
  <c r="C10" i="1" s="1"/>
  <c r="C9" i="1" s="1"/>
  <c r="D11" i="1"/>
  <c r="E11" i="1"/>
  <c r="C62" i="1" l="1"/>
  <c r="C61" i="1" s="1"/>
  <c r="E9" i="1"/>
  <c r="D9" i="1"/>
  <c r="E58" i="1" l="1"/>
  <c r="E57" i="1" s="1"/>
  <c r="D58" i="1"/>
  <c r="D57" i="1" s="1"/>
  <c r="C58" i="1"/>
  <c r="C57" i="1" s="1"/>
  <c r="C39" i="1" l="1"/>
  <c r="D39" i="1"/>
  <c r="D33" i="1" l="1"/>
  <c r="D32" i="1" s="1"/>
  <c r="D31" i="1"/>
  <c r="D8" i="1" s="1"/>
  <c r="C33" i="1"/>
  <c r="C32" i="1" s="1"/>
  <c r="C31" i="1"/>
  <c r="C8" i="1" s="1"/>
  <c r="C7" i="1" s="1"/>
  <c r="D7" i="1" l="1"/>
  <c r="E39" i="1" l="1"/>
  <c r="E33" i="1" l="1"/>
  <c r="E32" i="1" s="1"/>
  <c r="E31" i="1"/>
  <c r="E8" i="1" s="1"/>
  <c r="E7" i="1" l="1"/>
</calcChain>
</file>

<file path=xl/sharedStrings.xml><?xml version="1.0" encoding="utf-8"?>
<sst xmlns="http://schemas.openxmlformats.org/spreadsheetml/2006/main" count="141" uniqueCount="137">
  <si>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</si>
  <si>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</si>
  <si>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</si>
  <si>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</si>
  <si>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</si>
  <si>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</si>
  <si>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</si>
  <si>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</si>
  <si>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</si>
  <si>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</si>
  <si>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</si>
  <si>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</si>
  <si>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</si>
  <si>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</si>
  <si>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</si>
  <si>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</si>
  <si>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</si>
  <si>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</si>
  <si>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</si>
  <si>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</si>
  <si>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</si>
  <si>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</si>
  <si>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</si>
  <si>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</si>
  <si>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</si>
  <si>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</si>
  <si>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</si>
  <si>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</si>
  <si>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</si>
  <si>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</si>
  <si>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</si>
  <si>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</si>
  <si>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</si>
  <si>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</si>
  <si>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</si>
  <si>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</si>
  <si>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</si>
  <si>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</si>
  <si>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</si>
  <si>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</si>
  <si>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</si>
  <si>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</si>
  <si>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</si>
  <si>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</si>
  <si>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</si>
  <si>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</si>
  <si>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</si>
  <si>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</si>
  <si>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</si>
  <si>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</si>
  <si>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</si>
  <si>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</si>
  <si>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</si>
  <si>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</si>
  <si>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</si>
  <si>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</si>
  <si>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</si>
  <si>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</si>
  <si>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</si>
  <si>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</si>
  <si>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</si>
  <si>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</si>
  <si>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</si>
  <si>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</si>
  <si>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</si>
  <si>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</si>
  <si>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</si>
  <si>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</si>
  <si>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</si>
  <si>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</si>
  <si>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2023 год  и плановый период 2024 и 2025 годов</t>
  </si>
  <si>
    <t>2023год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</si>
  <si>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</si>
  <si>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</si>
  <si>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</si>
  <si>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</si>
  <si>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</si>
  <si>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</si>
  <si>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</si>
  <si>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</si>
  <si>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</si>
  <si>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</si>
  <si>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</si>
  <si>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</si>
  <si>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</si>
  <si>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</si>
  <si>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000 202 25467 05 0000 150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</si>
  <si>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</si>
  <si>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</si>
  <si>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000 202 25519 05 0000 150</t>
  </si>
  <si>
    <t>000 2 02 25497 05 0000 150</t>
  </si>
  <si>
    <t>Субсидии бюджетам муниципальных районов области на обеспечение жильем молодых семей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</si>
  <si>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</si>
  <si>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</si>
  <si>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</si>
  <si>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</si>
  <si>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</si>
  <si>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</si>
  <si>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</si>
  <si>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</si>
  <si>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</si>
  <si>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</si>
  <si>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</si>
  <si>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</si>
  <si>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</si>
  <si>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</si>
  <si>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</si>
  <si>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</si>
  <si>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</si>
  <si>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</si>
  <si>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000 202 300024 05 0045 150</t>
  </si>
  <si>
    <t>Иные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</si>
  <si>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000 202 49999 05 0026 150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</si>
  <si>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</si>
  <si>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</si>
  <si>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000 2 02 29999 05 0128 150</t>
  </si>
  <si>
    <t xml:space="preserve">Субсидии бюджетам муниципальных районов области на 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</si>
  <si>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000 2 02 29999 05 0129 150</t>
  </si>
  <si>
    <t>Субсидии бюджетам муниципальных районов области на реализацию мероприятий по созданию "умной" спортивной площадки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</si>
  <si>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</si>
  <si>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000 202 49999 05 0006 150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</si>
  <si>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</si>
  <si>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000 219 60010 05 0000 150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</si>
  <si>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</si>
  <si>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муниципальных районов из местных бюджетам</t>
  </si>
  <si>
    <t>000 202 29900 05 0000 150</t>
  </si>
  <si>
    <t>000 202 49999 05 0100 150</t>
  </si>
  <si>
    <t xml:space="preserve">Прочие межбюджетные трансферты, передаваемые бюджетам муниципальных районов на оснащение оборудованием, мебелью, инвентарем, средствами обучения и воспитания, а так же оснащение библиотечного фонда муниципальных образовательных организаций </t>
  </si>
  <si>
    <t>Иные межбюджетные трансферты на оказание содействия органам местного самоуправления в организации деятельности по военно-патриотическому воспитанию граждан</t>
  </si>
  <si>
    <t>000 202 49999 05 0106 150</t>
  </si>
  <si>
    <t>Прочие безвозмездные поступления от негосударственных организаций в бюджеты муниципальных районов</t>
  </si>
  <si>
    <t>000 204 05099 05 0000 150</t>
  </si>
  <si>
    <t>000 202 49999 05 0013 150</t>
  </si>
  <si>
    <t>Межбюджетные трансферты, передаваемые бюджетам муниципальных районов области в целях обеспечения надлежащего осуществления полномочий по решению вопрос местного значения</t>
  </si>
  <si>
    <t>000 202 49999 05 0017 150</t>
  </si>
  <si>
    <t>Межбюджетные трансферты бюджетам муниципальных районов области на стимулирование (поощрение) социально-экономического развития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</si>
  <si>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к решению от ___.12.2023 г. № _____         
Приложение 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</si>
</sst>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Fill="1" applyBorder="1"/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wrapText="1"/>
    </xf>
    <xf numFmtId="0" fontId="0" fillId="2" borderId="0" xfId="0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2" borderId="0" xfId="0" applyFont="1" applyFill="1" applyBorder="1"/>
    <xf numFmtId="165" fontId="1" fillId="0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view="pageBreakPreview" topLeftCell="A33" zoomScale="80" zoomScaleNormal="100" zoomScaleSheetLayoutView="80" workbookViewId="0">
      <selection activeCell="C34" sqref="C34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13" customWidth="1"/>
    <col min="4" max="4" width="13.33203125" style="13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90" t="s">
        <v>136</v>
      </c>
      <c r="B1" s="90"/>
      <c r="C1" s="90"/>
      <c r="D1" s="90"/>
      <c r="E1" s="90"/>
    </row>
    <row r="2" spans="1:8" x14ac:dyDescent="0.3">
      <c r="A2" s="2"/>
    </row>
    <row r="3" spans="1:8" ht="54" customHeight="1" x14ac:dyDescent="0.3">
      <c r="A3" s="91" t="s">
        <v>70</v>
      </c>
      <c r="B3" s="91"/>
      <c r="C3" s="91"/>
      <c r="D3" s="91"/>
      <c r="E3" s="91"/>
    </row>
    <row r="4" spans="1:8" ht="26.25" customHeight="1" x14ac:dyDescent="0.3">
      <c r="A4" s="93"/>
      <c r="B4" s="91"/>
      <c r="C4" s="91"/>
      <c r="D4" s="91"/>
      <c r="E4" s="91"/>
    </row>
    <row r="5" spans="1:8" ht="18" x14ac:dyDescent="0.3">
      <c r="A5" s="92" t="s">
        <v>69</v>
      </c>
      <c r="B5" s="92"/>
      <c r="C5" s="92"/>
      <c r="D5" s="92"/>
      <c r="E5" s="92"/>
    </row>
    <row r="6" spans="1:8" ht="31.2" x14ac:dyDescent="0.3">
      <c r="A6" s="3" t="s">
        <v>0</v>
      </c>
      <c r="B6" s="3" t="s">
        <v>1</v>
      </c>
      <c r="C6" s="9" t="s">
        <v>71</v>
      </c>
      <c r="D6" s="9" t="s">
        <v>64</v>
      </c>
      <c r="E6" s="9" t="s">
        <v>72</v>
      </c>
    </row>
    <row r="7" spans="1:8" ht="31.5" customHeight="1" x14ac:dyDescent="0.3">
      <c r="A7" s="3" t="s">
        <v>8</v>
      </c>
      <c r="B7" s="4" t="s">
        <v>7</v>
      </c>
      <c r="C7" s="10">
        <f>C8+C79+C78</f>
        <v>567702.4</v>
      </c>
      <c r="D7" s="10">
        <f t="shared" ref="D7:E7" si="0">D8</f>
        <v>386200.89999999997</v>
      </c>
      <c r="E7" s="10">
        <f t="shared" si="0"/>
        <v>391767.80000000005</v>
      </c>
      <c r="F7" s="5"/>
      <c r="G7" s="5"/>
      <c r="H7" s="5"/>
    </row>
    <row r="8" spans="1:8" ht="46.8" x14ac:dyDescent="0.3">
      <c r="A8" s="3" t="s">
        <v>2</v>
      </c>
      <c r="B8" s="4" t="s">
        <v>10</v>
      </c>
      <c r="C8" s="10">
        <f>C9+C31+C57+C13</f>
        <v>566416.30000000005</v>
      </c>
      <c r="D8" s="10">
        <f>D9+D31+D57+D13</f>
        <v>386200.89999999997</v>
      </c>
      <c r="E8" s="10">
        <f>E9+E31+E57+E13</f>
        <v>391767.80000000005</v>
      </c>
      <c r="F8" s="5"/>
    </row>
    <row r="9" spans="1:8" ht="30" customHeight="1" x14ac:dyDescent="0.3">
      <c r="A9" s="6" t="s">
        <v>15</v>
      </c>
      <c r="B9" s="7" t="s">
        <v>43</v>
      </c>
      <c r="C9" s="11">
        <f>C10</f>
        <v>136731.29999999999</v>
      </c>
      <c r="D9" s="11">
        <f>D10</f>
        <v>126046</v>
      </c>
      <c r="E9" s="11">
        <f>E10</f>
        <v>128493.3</v>
      </c>
    </row>
    <row r="10" spans="1:8" ht="32.25" customHeight="1" x14ac:dyDescent="0.3">
      <c r="A10" s="8" t="s">
        <v>16</v>
      </c>
      <c r="B10" s="8" t="s">
        <v>44</v>
      </c>
      <c r="C10" s="12">
        <f>C11</f>
        <v>136731.29999999999</v>
      </c>
      <c r="D10" s="12">
        <v>126046</v>
      </c>
      <c r="E10" s="12">
        <v>128493.3</v>
      </c>
    </row>
    <row r="11" spans="1:8" ht="48.75" customHeight="1" x14ac:dyDescent="0.3">
      <c r="A11" s="21" t="s">
        <v>36</v>
      </c>
      <c r="B11" s="21" t="s">
        <v>45</v>
      </c>
      <c r="C11" s="53">
        <f>C12</f>
        <v>136731.29999999999</v>
      </c>
      <c r="D11" s="53">
        <f t="shared" ref="D11:E11" si="1">D12</f>
        <v>126046</v>
      </c>
      <c r="E11" s="53">
        <f t="shared" si="1"/>
        <v>128493.3</v>
      </c>
    </row>
    <row r="12" spans="1:8" ht="46.8" x14ac:dyDescent="0.3">
      <c r="A12" s="16" t="s">
        <v>17</v>
      </c>
      <c r="B12" s="20" t="s">
        <v>46</v>
      </c>
      <c r="C12" s="16">
        <f>136671.4+59.9</f>
        <v>136731.29999999999</v>
      </c>
      <c r="D12" s="16">
        <v>126046</v>
      </c>
      <c r="E12" s="28">
        <v>128493.3</v>
      </c>
    </row>
    <row r="13" spans="1:8" ht="48.6" x14ac:dyDescent="0.3">
      <c r="A13" s="54" t="s">
        <v>18</v>
      </c>
      <c r="B13" s="23" t="s">
        <v>47</v>
      </c>
      <c r="C13" s="24">
        <f>C14+C15+C16+C17+C18+C20+C21+C25+C26+C27+C28+C30+C29+C19</f>
        <v>144449.80000000002</v>
      </c>
      <c r="D13" s="24">
        <f>D14+D15+D16+D17+D18+D20+D21+D25+D26+D27+D28</f>
        <v>27628.3</v>
      </c>
      <c r="E13" s="24">
        <f>E14+E15+E16+E17+E18+E20+E21+E25+E26+E27+E28</f>
        <v>26080.899999999998</v>
      </c>
    </row>
    <row r="14" spans="1:8" ht="124.8" x14ac:dyDescent="0.3">
      <c r="A14" s="59" t="s">
        <v>93</v>
      </c>
      <c r="B14" s="61" t="s">
        <v>92</v>
      </c>
      <c r="C14" s="17">
        <f>3266+0.2</f>
        <v>3266.2</v>
      </c>
      <c r="D14" s="17">
        <v>3687</v>
      </c>
      <c r="E14" s="17"/>
    </row>
    <row r="15" spans="1:8" ht="78" x14ac:dyDescent="0.3">
      <c r="A15" s="16" t="s">
        <v>104</v>
      </c>
      <c r="B15" s="60" t="s">
        <v>105</v>
      </c>
      <c r="C15" s="17">
        <v>7786.6</v>
      </c>
      <c r="D15" s="17">
        <v>7786.6</v>
      </c>
      <c r="E15" s="17">
        <v>7688</v>
      </c>
    </row>
    <row r="16" spans="1:8" ht="78" x14ac:dyDescent="0.3">
      <c r="A16" s="64" t="s">
        <v>86</v>
      </c>
      <c r="B16" s="65" t="s">
        <v>87</v>
      </c>
      <c r="C16" s="17">
        <v>3719.8</v>
      </c>
      <c r="D16" s="17"/>
      <c r="E16" s="17"/>
    </row>
    <row r="17" spans="1:6" ht="31.2" x14ac:dyDescent="0.3">
      <c r="A17" s="16" t="s">
        <v>90</v>
      </c>
      <c r="B17" s="20" t="s">
        <v>91</v>
      </c>
      <c r="C17" s="17">
        <v>1655.3</v>
      </c>
      <c r="D17" s="17"/>
      <c r="E17" s="17"/>
    </row>
    <row r="18" spans="1:6" ht="31.2" x14ac:dyDescent="0.3">
      <c r="A18" s="64" t="s">
        <v>89</v>
      </c>
      <c r="B18" s="56" t="s">
        <v>88</v>
      </c>
      <c r="C18" s="17">
        <f>172.3+11490.8</f>
        <v>11663.099999999999</v>
      </c>
      <c r="D18" s="17">
        <v>70.3</v>
      </c>
      <c r="E18" s="17"/>
    </row>
    <row r="19" spans="1:6" ht="31.2" x14ac:dyDescent="0.3">
      <c r="A19" s="81" t="s">
        <v>125</v>
      </c>
      <c r="B19" s="60" t="s">
        <v>124</v>
      </c>
      <c r="C19" s="28">
        <f>1000+10770.1</f>
        <v>11770.1</v>
      </c>
      <c r="D19" s="71"/>
      <c r="E19" s="71"/>
    </row>
    <row r="20" spans="1:6" ht="62.4" x14ac:dyDescent="0.3">
      <c r="A20" s="78" t="s">
        <v>35</v>
      </c>
      <c r="B20" s="18" t="s">
        <v>41</v>
      </c>
      <c r="C20" s="19">
        <f>19018.3+6692+1416.4</f>
        <v>27126.7</v>
      </c>
      <c r="D20" s="19"/>
      <c r="E20" s="77"/>
    </row>
    <row r="21" spans="1:6" s="73" customFormat="1" ht="62.4" x14ac:dyDescent="0.3">
      <c r="A21" s="78" t="s">
        <v>67</v>
      </c>
      <c r="B21" s="18" t="s">
        <v>65</v>
      </c>
      <c r="C21" s="19">
        <f>4000+3000</f>
        <v>7000</v>
      </c>
      <c r="D21" s="19"/>
      <c r="E21" s="19"/>
    </row>
    <row r="22" spans="1:6" s="15" customFormat="1" ht="15.6" x14ac:dyDescent="0.3">
      <c r="A22" s="88"/>
      <c r="B22" s="18" t="s">
        <v>73</v>
      </c>
      <c r="C22" s="19"/>
      <c r="D22" s="19"/>
      <c r="E22" s="19"/>
    </row>
    <row r="23" spans="1:6" s="15" customFormat="1" ht="15.6" x14ac:dyDescent="0.3">
      <c r="A23" s="89"/>
      <c r="B23" s="18" t="s">
        <v>74</v>
      </c>
      <c r="C23" s="19">
        <f>2000+3000</f>
        <v>5000</v>
      </c>
      <c r="D23" s="19"/>
      <c r="E23" s="19"/>
    </row>
    <row r="24" spans="1:6" s="15" customFormat="1" ht="15.6" x14ac:dyDescent="0.3">
      <c r="A24" s="94"/>
      <c r="B24" s="18" t="s">
        <v>75</v>
      </c>
      <c r="C24" s="19">
        <v>2000</v>
      </c>
      <c r="D24" s="19"/>
      <c r="E24" s="19"/>
    </row>
    <row r="25" spans="1:6" s="15" customFormat="1" ht="62.4" x14ac:dyDescent="0.3">
      <c r="A25" s="63" t="s">
        <v>106</v>
      </c>
      <c r="B25" s="95" t="s">
        <v>107</v>
      </c>
      <c r="C25" s="96">
        <f>3662.9+256+137.2-893.2</f>
        <v>3162.8999999999996</v>
      </c>
      <c r="D25" s="19">
        <v>3662.9</v>
      </c>
      <c r="E25" s="19">
        <v>3662.9</v>
      </c>
    </row>
    <row r="26" spans="1:6" s="15" customFormat="1" ht="93.6" x14ac:dyDescent="0.3">
      <c r="A26" s="63" t="s">
        <v>100</v>
      </c>
      <c r="B26" s="95" t="s">
        <v>101</v>
      </c>
      <c r="C26" s="96">
        <f>8680.3+970.1+440.9-3504</f>
        <v>6587.2999999999993</v>
      </c>
      <c r="D26" s="19">
        <v>12343.2</v>
      </c>
      <c r="E26" s="19">
        <v>14651.7</v>
      </c>
    </row>
    <row r="27" spans="1:6" s="15" customFormat="1" ht="78" x14ac:dyDescent="0.3">
      <c r="A27" s="16" t="s">
        <v>102</v>
      </c>
      <c r="B27" s="20" t="s">
        <v>103</v>
      </c>
      <c r="C27" s="19">
        <f>78.3</f>
        <v>78.3</v>
      </c>
      <c r="D27" s="19">
        <v>78.3</v>
      </c>
      <c r="E27" s="19">
        <v>78.3</v>
      </c>
    </row>
    <row r="28" spans="1:6" s="15" customFormat="1" ht="62.4" x14ac:dyDescent="0.3">
      <c r="A28" s="63" t="s">
        <v>108</v>
      </c>
      <c r="B28" s="95" t="s">
        <v>109</v>
      </c>
      <c r="C28" s="96">
        <f>3000-175</f>
        <v>2825</v>
      </c>
      <c r="D28" s="19">
        <v>0</v>
      </c>
      <c r="E28" s="19">
        <v>0</v>
      </c>
    </row>
    <row r="29" spans="1:6" s="15" customFormat="1" ht="93.6" x14ac:dyDescent="0.3">
      <c r="A29" s="16" t="s">
        <v>115</v>
      </c>
      <c r="B29" s="20" t="s">
        <v>116</v>
      </c>
      <c r="C29" s="19">
        <v>810.2</v>
      </c>
      <c r="D29" s="19">
        <v>0</v>
      </c>
      <c r="E29" s="19">
        <v>0</v>
      </c>
    </row>
    <row r="30" spans="1:6" s="15" customFormat="1" ht="46.8" x14ac:dyDescent="0.3">
      <c r="A30" s="16" t="s">
        <v>117</v>
      </c>
      <c r="B30" s="20" t="s">
        <v>118</v>
      </c>
      <c r="C30" s="19">
        <f>24671.7+32326.6</f>
        <v>56998.3</v>
      </c>
      <c r="D30" s="19">
        <v>0</v>
      </c>
      <c r="E30" s="19">
        <v>0</v>
      </c>
    </row>
    <row r="31" spans="1:6" ht="33.75" customHeight="1" x14ac:dyDescent="0.3">
      <c r="A31" s="22" t="s">
        <v>19</v>
      </c>
      <c r="B31" s="23" t="s">
        <v>11</v>
      </c>
      <c r="C31" s="24">
        <f>C53+C34+C47+C43+C35+C38+C37+C39+C54+C36+C56+C55</f>
        <v>257834.70000000004</v>
      </c>
      <c r="D31" s="24">
        <f>D53+D34+D47+D43+D35+D38+D37+D39+D54+D36+D56+D55</f>
        <v>229539</v>
      </c>
      <c r="E31" s="24">
        <f>E53+E34+E47+E43+E35+E38+E37+E39+E54+E36+E56+E55</f>
        <v>229671.4</v>
      </c>
      <c r="F31" s="5"/>
    </row>
    <row r="32" spans="1:6" ht="36.75" customHeight="1" x14ac:dyDescent="0.3">
      <c r="A32" s="25" t="s">
        <v>20</v>
      </c>
      <c r="B32" s="25" t="s">
        <v>9</v>
      </c>
      <c r="C32" s="26">
        <f>C33</f>
        <v>247200.40000000005</v>
      </c>
      <c r="D32" s="26">
        <f t="shared" ref="D32:E32" si="2">D33</f>
        <v>219069.8</v>
      </c>
      <c r="E32" s="26">
        <f t="shared" si="2"/>
        <v>219202.09999999998</v>
      </c>
    </row>
    <row r="33" spans="1:5" ht="48" customHeight="1" x14ac:dyDescent="0.3">
      <c r="A33" s="25" t="s">
        <v>37</v>
      </c>
      <c r="B33" s="25" t="s">
        <v>38</v>
      </c>
      <c r="C33" s="26">
        <f>C34+C35+C36+C37+C38+C39+C43+C47+C53+C54</f>
        <v>247200.40000000005</v>
      </c>
      <c r="D33" s="26">
        <f t="shared" ref="D33:E33" si="3">D34+D35+D36+D37+D38+D39+D43+D47+D53+D54</f>
        <v>219069.8</v>
      </c>
      <c r="E33" s="26">
        <f t="shared" si="3"/>
        <v>219202.09999999998</v>
      </c>
    </row>
    <row r="34" spans="1:5" ht="67.5" customHeight="1" x14ac:dyDescent="0.3">
      <c r="A34" s="97" t="s">
        <v>22</v>
      </c>
      <c r="B34" s="97" t="s">
        <v>81</v>
      </c>
      <c r="C34" s="98">
        <f>174033.2+7964.6+4406.6+1224.1</f>
        <v>187628.50000000003</v>
      </c>
      <c r="D34" s="17">
        <v>174033.2</v>
      </c>
      <c r="E34" s="17">
        <v>174033.2</v>
      </c>
    </row>
    <row r="35" spans="1:5" ht="95.25" customHeight="1" x14ac:dyDescent="0.3">
      <c r="A35" s="18" t="s">
        <v>26</v>
      </c>
      <c r="B35" s="18" t="s">
        <v>48</v>
      </c>
      <c r="C35" s="16">
        <f>370.6+23.4</f>
        <v>394</v>
      </c>
      <c r="D35" s="16">
        <f>370.6+23.4</f>
        <v>394</v>
      </c>
      <c r="E35" s="16">
        <f>370.6+23.4</f>
        <v>394</v>
      </c>
    </row>
    <row r="36" spans="1:5" ht="62.4" x14ac:dyDescent="0.3">
      <c r="A36" s="20" t="s">
        <v>29</v>
      </c>
      <c r="B36" s="20" t="s">
        <v>85</v>
      </c>
      <c r="C36" s="27">
        <f>983-44.1</f>
        <v>938.9</v>
      </c>
      <c r="D36" s="27">
        <v>1010.5</v>
      </c>
      <c r="E36" s="74">
        <v>1059.9000000000001</v>
      </c>
    </row>
    <row r="37" spans="1:5" ht="129" customHeight="1" x14ac:dyDescent="0.3">
      <c r="A37" s="18" t="s">
        <v>28</v>
      </c>
      <c r="B37" s="18" t="s">
        <v>49</v>
      </c>
      <c r="C37" s="16">
        <f t="shared" ref="C37:E38" si="4">370.6+23.4</f>
        <v>394</v>
      </c>
      <c r="D37" s="16">
        <f t="shared" si="4"/>
        <v>394</v>
      </c>
      <c r="E37" s="16">
        <f t="shared" si="4"/>
        <v>394</v>
      </c>
    </row>
    <row r="38" spans="1:5" ht="181.5" customHeight="1" x14ac:dyDescent="0.3">
      <c r="A38" s="20" t="s">
        <v>27</v>
      </c>
      <c r="B38" s="66" t="s">
        <v>50</v>
      </c>
      <c r="C38" s="16">
        <f t="shared" si="4"/>
        <v>394</v>
      </c>
      <c r="D38" s="16">
        <f t="shared" si="4"/>
        <v>394</v>
      </c>
      <c r="E38" s="16">
        <f t="shared" si="4"/>
        <v>394</v>
      </c>
    </row>
    <row r="39" spans="1:5" ht="114.75" customHeight="1" x14ac:dyDescent="0.3">
      <c r="A39" s="78"/>
      <c r="B39" s="97" t="s">
        <v>51</v>
      </c>
      <c r="C39" s="98">
        <f t="shared" ref="C39:D39" si="5">C41+C42</f>
        <v>2417.1999999999998</v>
      </c>
      <c r="D39" s="17">
        <f t="shared" si="5"/>
        <v>2367.4</v>
      </c>
      <c r="E39" s="17">
        <f>E41+E42</f>
        <v>2450.3000000000002</v>
      </c>
    </row>
    <row r="40" spans="1:5" ht="15.6" x14ac:dyDescent="0.3">
      <c r="A40" s="79"/>
      <c r="B40" s="29" t="s">
        <v>5</v>
      </c>
      <c r="C40" s="79"/>
      <c r="D40" s="79"/>
      <c r="E40" s="30"/>
    </row>
    <row r="41" spans="1:5" ht="47.25" customHeight="1" x14ac:dyDescent="0.3">
      <c r="A41" s="79" t="s">
        <v>52</v>
      </c>
      <c r="B41" s="20" t="s">
        <v>6</v>
      </c>
      <c r="C41" s="16">
        <f>370.6+23.4</f>
        <v>394</v>
      </c>
      <c r="D41" s="16">
        <f>370.6+23.4</f>
        <v>394</v>
      </c>
      <c r="E41" s="28">
        <f>370.6+23.4</f>
        <v>394</v>
      </c>
    </row>
    <row r="42" spans="1:5" ht="45" customHeight="1" x14ac:dyDescent="0.3">
      <c r="A42" s="80" t="s">
        <v>53</v>
      </c>
      <c r="B42" s="31" t="s">
        <v>54</v>
      </c>
      <c r="C42" s="80">
        <f>1893.8+129.4</f>
        <v>2023.2</v>
      </c>
      <c r="D42" s="80">
        <v>1973.4</v>
      </c>
      <c r="E42" s="32">
        <v>2056.3000000000002</v>
      </c>
    </row>
    <row r="43" spans="1:5" ht="126" customHeight="1" x14ac:dyDescent="0.3">
      <c r="A43" s="78"/>
      <c r="B43" s="99" t="s">
        <v>55</v>
      </c>
      <c r="C43" s="100">
        <f>C45+C46</f>
        <v>2720.2</v>
      </c>
      <c r="D43" s="28">
        <f t="shared" ref="D43:E43" si="6">D45+D46</f>
        <v>2890.1</v>
      </c>
      <c r="E43" s="28">
        <f t="shared" si="6"/>
        <v>2890.1</v>
      </c>
    </row>
    <row r="44" spans="1:5" ht="15.6" x14ac:dyDescent="0.3">
      <c r="A44" s="29"/>
      <c r="B44" s="34" t="s">
        <v>3</v>
      </c>
      <c r="C44" s="79"/>
      <c r="D44" s="79"/>
      <c r="E44" s="30"/>
    </row>
    <row r="45" spans="1:5" ht="114.75" customHeight="1" x14ac:dyDescent="0.3">
      <c r="A45" s="35" t="s">
        <v>56</v>
      </c>
      <c r="B45" s="33" t="s">
        <v>4</v>
      </c>
      <c r="C45" s="16">
        <v>108.4</v>
      </c>
      <c r="D45" s="16">
        <v>108.4</v>
      </c>
      <c r="E45" s="36">
        <v>108.4</v>
      </c>
    </row>
    <row r="46" spans="1:5" ht="78.75" customHeight="1" x14ac:dyDescent="0.3">
      <c r="A46" s="37" t="s">
        <v>57</v>
      </c>
      <c r="B46" s="38" t="s">
        <v>63</v>
      </c>
      <c r="C46" s="80">
        <f>2781.7-169.9</f>
        <v>2611.7999999999997</v>
      </c>
      <c r="D46" s="80">
        <v>2781.7</v>
      </c>
      <c r="E46" s="39">
        <v>2781.7</v>
      </c>
    </row>
    <row r="47" spans="1:5" ht="315" customHeight="1" x14ac:dyDescent="0.3">
      <c r="A47" s="78"/>
      <c r="B47" s="97" t="s">
        <v>76</v>
      </c>
      <c r="C47" s="98">
        <f>C49+C50+C51+C52</f>
        <v>3771.6</v>
      </c>
      <c r="D47" s="17">
        <f t="shared" ref="D47:E47" si="7">D49+D50+D51+D52</f>
        <v>4163.3</v>
      </c>
      <c r="E47" s="17">
        <f t="shared" si="7"/>
        <v>4163.3</v>
      </c>
    </row>
    <row r="48" spans="1:5" ht="27.75" customHeight="1" x14ac:dyDescent="0.3">
      <c r="A48" s="29"/>
      <c r="B48" s="29" t="s">
        <v>3</v>
      </c>
      <c r="C48" s="79"/>
      <c r="D48" s="79"/>
      <c r="E48" s="30"/>
    </row>
    <row r="49" spans="1:5" ht="82.5" customHeight="1" x14ac:dyDescent="0.3">
      <c r="A49" s="40" t="s">
        <v>23</v>
      </c>
      <c r="B49" s="20" t="s">
        <v>78</v>
      </c>
      <c r="C49" s="27">
        <f>3377.1-338.2</f>
        <v>3038.9</v>
      </c>
      <c r="D49" s="27">
        <v>3377.1</v>
      </c>
      <c r="E49" s="36">
        <v>3377.1</v>
      </c>
    </row>
    <row r="50" spans="1:5" ht="129.75" customHeight="1" x14ac:dyDescent="0.3">
      <c r="A50" s="40" t="s">
        <v>110</v>
      </c>
      <c r="B50" s="20" t="s">
        <v>77</v>
      </c>
      <c r="C50" s="27">
        <f>33.6-7.2</f>
        <v>26.400000000000002</v>
      </c>
      <c r="D50" s="27">
        <v>33.6</v>
      </c>
      <c r="E50" s="36">
        <v>33.6</v>
      </c>
    </row>
    <row r="51" spans="1:5" ht="85.5" customHeight="1" x14ac:dyDescent="0.3">
      <c r="A51" s="40" t="s">
        <v>24</v>
      </c>
      <c r="B51" s="20" t="s">
        <v>79</v>
      </c>
      <c r="C51" s="27">
        <f>636-46.3</f>
        <v>589.70000000000005</v>
      </c>
      <c r="D51" s="27">
        <v>636</v>
      </c>
      <c r="E51" s="36">
        <v>636</v>
      </c>
    </row>
    <row r="52" spans="1:5" ht="180.75" customHeight="1" x14ac:dyDescent="0.3">
      <c r="A52" s="37" t="s">
        <v>25</v>
      </c>
      <c r="B52" s="31" t="s">
        <v>80</v>
      </c>
      <c r="C52" s="80">
        <v>116.6</v>
      </c>
      <c r="D52" s="80">
        <v>116.6</v>
      </c>
      <c r="E52" s="39">
        <v>116.6</v>
      </c>
    </row>
    <row r="53" spans="1:5" ht="75.75" customHeight="1" x14ac:dyDescent="0.3">
      <c r="A53" s="95" t="s">
        <v>21</v>
      </c>
      <c r="B53" s="97" t="s">
        <v>58</v>
      </c>
      <c r="C53" s="85">
        <f>33363.4+4700.2+5130.8+4973.3</f>
        <v>48167.700000000004</v>
      </c>
      <c r="D53" s="41">
        <v>33363.4</v>
      </c>
      <c r="E53" s="17">
        <v>33363.4</v>
      </c>
    </row>
    <row r="54" spans="1:5" ht="104.25" customHeight="1" x14ac:dyDescent="0.3">
      <c r="A54" s="31" t="s">
        <v>60</v>
      </c>
      <c r="B54" s="20" t="s">
        <v>59</v>
      </c>
      <c r="C54" s="28">
        <f>59.9+314.4</f>
        <v>374.29999999999995</v>
      </c>
      <c r="D54" s="28">
        <v>59.9</v>
      </c>
      <c r="E54" s="17">
        <v>59.9</v>
      </c>
    </row>
    <row r="55" spans="1:5" ht="104.25" customHeight="1" x14ac:dyDescent="0.3">
      <c r="A55" s="31" t="s">
        <v>96</v>
      </c>
      <c r="B55" s="20" t="s">
        <v>97</v>
      </c>
      <c r="C55" s="16">
        <f>1.2+0.7</f>
        <v>1.9</v>
      </c>
      <c r="D55" s="28">
        <f>0.4+0.2</f>
        <v>0.60000000000000009</v>
      </c>
      <c r="E55" s="28">
        <f>0.5+0.2</f>
        <v>0.7</v>
      </c>
    </row>
    <row r="56" spans="1:5" s="73" customFormat="1" ht="104.25" customHeight="1" x14ac:dyDescent="0.3">
      <c r="A56" s="20" t="s">
        <v>94</v>
      </c>
      <c r="B56" s="20" t="s">
        <v>95</v>
      </c>
      <c r="C56" s="17">
        <f>10468.6+163.8</f>
        <v>10632.4</v>
      </c>
      <c r="D56" s="17">
        <v>10468.6</v>
      </c>
      <c r="E56" s="17">
        <v>10468.6</v>
      </c>
    </row>
    <row r="57" spans="1:5" ht="16.2" x14ac:dyDescent="0.3">
      <c r="A57" s="42" t="s">
        <v>30</v>
      </c>
      <c r="B57" s="43" t="s">
        <v>34</v>
      </c>
      <c r="C57" s="44">
        <f>C61+C58+C60</f>
        <v>27400.500000000004</v>
      </c>
      <c r="D57" s="44">
        <f t="shared" ref="D57:E57" si="8">D61+D58+D60</f>
        <v>2987.6000000000004</v>
      </c>
      <c r="E57" s="44">
        <f t="shared" si="8"/>
        <v>7522.2</v>
      </c>
    </row>
    <row r="58" spans="1:5" ht="73.5" customHeight="1" x14ac:dyDescent="0.3">
      <c r="A58" s="45" t="s">
        <v>31</v>
      </c>
      <c r="B58" s="46" t="s">
        <v>12</v>
      </c>
      <c r="C58" s="47">
        <f t="shared" ref="C58:D58" si="9">C59</f>
        <v>694.80000000000007</v>
      </c>
      <c r="D58" s="47">
        <f t="shared" si="9"/>
        <v>642.9</v>
      </c>
      <c r="E58" s="47">
        <f>E59</f>
        <v>677.5</v>
      </c>
    </row>
    <row r="59" spans="1:5" ht="76.5" customHeight="1" x14ac:dyDescent="0.3">
      <c r="A59" s="78" t="s">
        <v>32</v>
      </c>
      <c r="B59" s="55" t="s">
        <v>13</v>
      </c>
      <c r="C59" s="41">
        <f>624.7+70.1</f>
        <v>694.80000000000007</v>
      </c>
      <c r="D59" s="78">
        <v>642.9</v>
      </c>
      <c r="E59" s="17">
        <v>677.5</v>
      </c>
    </row>
    <row r="60" spans="1:5" ht="91.5" customHeight="1" x14ac:dyDescent="0.3">
      <c r="A60" s="78" t="s">
        <v>99</v>
      </c>
      <c r="B60" s="55" t="s">
        <v>98</v>
      </c>
      <c r="C60" s="41">
        <v>1915.9</v>
      </c>
      <c r="D60" s="78">
        <v>1888.7</v>
      </c>
      <c r="E60" s="17">
        <v>1888.7</v>
      </c>
    </row>
    <row r="61" spans="1:5" s="14" customFormat="1" ht="42.75" customHeight="1" x14ac:dyDescent="0.3">
      <c r="A61" s="48" t="s">
        <v>61</v>
      </c>
      <c r="B61" s="49" t="s">
        <v>62</v>
      </c>
      <c r="C61" s="50">
        <f>C62</f>
        <v>24789.800000000003</v>
      </c>
      <c r="D61" s="50">
        <f t="shared" ref="D61:E62" si="10">D62</f>
        <v>456</v>
      </c>
      <c r="E61" s="50">
        <f t="shared" si="10"/>
        <v>4956</v>
      </c>
    </row>
    <row r="62" spans="1:5" s="14" customFormat="1" ht="30" customHeight="1" x14ac:dyDescent="0.3">
      <c r="A62" s="21" t="s">
        <v>33</v>
      </c>
      <c r="B62" s="51" t="s">
        <v>14</v>
      </c>
      <c r="C62" s="47">
        <f>C63</f>
        <v>24789.800000000003</v>
      </c>
      <c r="D62" s="47">
        <f t="shared" si="10"/>
        <v>456</v>
      </c>
      <c r="E62" s="47">
        <f t="shared" si="10"/>
        <v>4956</v>
      </c>
    </row>
    <row r="63" spans="1:5" s="14" customFormat="1" ht="50.25" customHeight="1" x14ac:dyDescent="0.3">
      <c r="A63" s="21" t="s">
        <v>39</v>
      </c>
      <c r="B63" s="51" t="s">
        <v>40</v>
      </c>
      <c r="C63" s="47">
        <f>C68+C65+C66+C70+C75+C69+C64+C76+C77+C67</f>
        <v>24789.800000000003</v>
      </c>
      <c r="D63" s="47">
        <f t="shared" ref="D63:E63" si="11">D68+D66+D70+D75</f>
        <v>456</v>
      </c>
      <c r="E63" s="47">
        <f t="shared" si="11"/>
        <v>4956</v>
      </c>
    </row>
    <row r="64" spans="1:5" s="76" customFormat="1" ht="50.25" customHeight="1" x14ac:dyDescent="0.3">
      <c r="A64" s="16" t="s">
        <v>120</v>
      </c>
      <c r="B64" s="75" t="s">
        <v>121</v>
      </c>
      <c r="C64" s="52">
        <f>100+300+2145.5+50+60</f>
        <v>2655.5</v>
      </c>
      <c r="D64" s="47"/>
      <c r="E64" s="47"/>
    </row>
    <row r="65" spans="1:5" s="76" customFormat="1" ht="67.2" customHeight="1" x14ac:dyDescent="0.3">
      <c r="A65" s="63" t="s">
        <v>132</v>
      </c>
      <c r="B65" s="82" t="s">
        <v>133</v>
      </c>
      <c r="C65" s="83">
        <v>14712.6</v>
      </c>
      <c r="D65" s="47"/>
      <c r="E65" s="47"/>
    </row>
    <row r="66" spans="1:5" s="14" customFormat="1" ht="110.4" customHeight="1" x14ac:dyDescent="0.3">
      <c r="A66" s="85" t="s">
        <v>66</v>
      </c>
      <c r="B66" s="84" t="s">
        <v>119</v>
      </c>
      <c r="C66" s="86">
        <f>456+44+167.7</f>
        <v>667.7</v>
      </c>
      <c r="D66" s="62">
        <v>456</v>
      </c>
      <c r="E66" s="62">
        <v>456</v>
      </c>
    </row>
    <row r="67" spans="1:5" s="14" customFormat="1" ht="70.2" customHeight="1" x14ac:dyDescent="0.3">
      <c r="A67" s="85" t="s">
        <v>134</v>
      </c>
      <c r="B67" s="87" t="s">
        <v>135</v>
      </c>
      <c r="C67" s="86">
        <v>189.9</v>
      </c>
      <c r="D67" s="52"/>
      <c r="E67" s="52"/>
    </row>
    <row r="68" spans="1:5" s="14" customFormat="1" ht="75" customHeight="1" x14ac:dyDescent="0.3">
      <c r="A68" s="78" t="s">
        <v>42</v>
      </c>
      <c r="B68" s="57" t="s">
        <v>82</v>
      </c>
      <c r="C68" s="52"/>
      <c r="D68" s="52"/>
      <c r="E68" s="52">
        <v>4500</v>
      </c>
    </row>
    <row r="69" spans="1:5" s="14" customFormat="1" ht="75" customHeight="1" x14ac:dyDescent="0.3">
      <c r="A69" s="33" t="s">
        <v>112</v>
      </c>
      <c r="B69" s="33" t="s">
        <v>111</v>
      </c>
      <c r="C69" s="67">
        <f>2295-685.1</f>
        <v>1609.9</v>
      </c>
      <c r="D69" s="68"/>
      <c r="E69" s="69"/>
    </row>
    <row r="70" spans="1:5" s="14" customFormat="1" ht="67.5" customHeight="1" x14ac:dyDescent="0.3">
      <c r="A70" s="16" t="s">
        <v>68</v>
      </c>
      <c r="B70" s="72" t="s">
        <v>83</v>
      </c>
      <c r="C70" s="52">
        <v>3013</v>
      </c>
      <c r="D70" s="52"/>
      <c r="E70" s="52"/>
    </row>
    <row r="71" spans="1:5" s="14" customFormat="1" ht="20.25" customHeight="1" x14ac:dyDescent="0.3">
      <c r="A71" s="88"/>
      <c r="B71" s="18" t="s">
        <v>73</v>
      </c>
      <c r="C71" s="52"/>
      <c r="D71" s="52"/>
      <c r="E71" s="52"/>
    </row>
    <row r="72" spans="1:5" s="14" customFormat="1" ht="23.25" customHeight="1" x14ac:dyDescent="0.3">
      <c r="A72" s="89"/>
      <c r="B72" s="18" t="s">
        <v>74</v>
      </c>
      <c r="C72" s="52">
        <v>478</v>
      </c>
      <c r="D72" s="52"/>
      <c r="E72" s="52"/>
    </row>
    <row r="73" spans="1:5" s="14" customFormat="1" ht="30" customHeight="1" x14ac:dyDescent="0.3">
      <c r="A73" s="89"/>
      <c r="B73" s="18" t="s">
        <v>75</v>
      </c>
      <c r="C73" s="52">
        <v>1620</v>
      </c>
      <c r="D73" s="52"/>
      <c r="E73" s="52"/>
    </row>
    <row r="74" spans="1:5" s="14" customFormat="1" ht="30" customHeight="1" x14ac:dyDescent="0.3">
      <c r="A74" s="89"/>
      <c r="B74" s="58" t="s">
        <v>84</v>
      </c>
      <c r="C74" s="62">
        <v>915</v>
      </c>
      <c r="D74" s="62"/>
      <c r="E74" s="62"/>
    </row>
    <row r="75" spans="1:5" ht="93.6" x14ac:dyDescent="0.3">
      <c r="A75" s="33" t="s">
        <v>113</v>
      </c>
      <c r="B75" s="33" t="s">
        <v>114</v>
      </c>
      <c r="C75" s="67">
        <v>1500</v>
      </c>
      <c r="D75" s="68"/>
      <c r="E75" s="69"/>
    </row>
    <row r="76" spans="1:5" ht="93.6" x14ac:dyDescent="0.3">
      <c r="A76" s="33" t="s">
        <v>126</v>
      </c>
      <c r="B76" s="33" t="s">
        <v>127</v>
      </c>
      <c r="C76" s="67">
        <f>130.7+151.9</f>
        <v>282.60000000000002</v>
      </c>
      <c r="D76" s="68"/>
      <c r="E76" s="70"/>
    </row>
    <row r="77" spans="1:5" ht="62.4" x14ac:dyDescent="0.3">
      <c r="A77" s="33" t="s">
        <v>129</v>
      </c>
      <c r="B77" s="33" t="s">
        <v>128</v>
      </c>
      <c r="C77" s="67">
        <v>158.6</v>
      </c>
      <c r="D77" s="68"/>
      <c r="E77" s="69"/>
    </row>
    <row r="78" spans="1:5" ht="46.8" x14ac:dyDescent="0.3">
      <c r="A78" s="33" t="s">
        <v>131</v>
      </c>
      <c r="B78" s="33" t="s">
        <v>130</v>
      </c>
      <c r="C78" s="67">
        <v>1371.5</v>
      </c>
      <c r="D78" s="68"/>
      <c r="E78" s="69"/>
    </row>
    <row r="79" spans="1:5" ht="62.4" x14ac:dyDescent="0.3">
      <c r="A79" s="69" t="s">
        <v>122</v>
      </c>
      <c r="B79" s="38" t="s">
        <v>123</v>
      </c>
      <c r="C79" s="69">
        <v>-85.4</v>
      </c>
      <c r="D79" s="69"/>
      <c r="E79" s="70"/>
    </row>
  </sheetData>
  <mergeCells count="6">
    <mergeCell ref="A71:A74"/>
    <mergeCell ref="A1:E1"/>
    <mergeCell ref="A3:E3"/>
    <mergeCell ref="A5:E5"/>
    <mergeCell ref="A4:E4"/>
    <mergeCell ref="A22:A24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2023-12-12T10:19:02Z</dcterms:modified>
</cp:coreProperties>
</file>